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<sst xmlns="http://schemas.openxmlformats.org/spreadsheetml/2006/main" count="265" uniqueCount="186">
  <si>
    <t>Загальний фонд</t>
  </si>
  <si>
    <t>Всього</t>
  </si>
  <si>
    <t>РАЗОМ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</si>
  <si>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</si>
  <si>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</si>
  <si>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</si>
  <si>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</si>
  <si>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</si>
  <si>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</si>
  <si>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</si>
  <si>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</si>
  <si>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</si>
  <si>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</si>
  <si>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</si>
  <si>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</si>
  <si>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</si>
  <si>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</si>
  <si>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</si>
  <si>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</si>
  <si>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</si>
  <si>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</si>
  <si>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</si>
  <si>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</si>
  <si>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</si>
  <si>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</si>
  <si>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</si>
  <si>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</si>
  <si>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</si>
  <si>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</si>
  <si>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</si>
  <si>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</si>
  <si>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</si>
  <si>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</si>
  <si>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</si>
  <si>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</si>
  <si>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</si>
  <si>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</si>
  <si>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</si>
  <si>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</si>
  <si>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</si>
  <si>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</si>
  <si>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</si>
  <si>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</si>
  <si>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</si>
  <si>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</si>
  <si>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</si>
  <si>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</si>
  <si>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</si>
  <si>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</si>
  <si>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</si>
  <si>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</si>
  <si>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</si>
  <si>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</si>
  <si>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</si>
  <si>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</si>
  <si>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</si>
  <si>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</si>
  <si>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</si>
  <si>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</si>
  <si>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</si>
  <si>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</si>
  <si>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</si>
  <si>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</si>
  <si>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</si>
  <si>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</si>
  <si>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</si>
  <si>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</si>
  <si>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</si>
  <si>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</si>
  <si>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</si>
  <si>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</si>
  <si>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</si>
  <si>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</si>
  <si>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</si>
  <si>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</si>
  <si>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</si>
  <si>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</si>
  <si>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</si>
  <si>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</si>
  <si>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</si>
  <si>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</si>
  <si>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</si>
  <si>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</si>
  <si>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</si>
  <si>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</si>
  <si>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</si>
  <si>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</si>
  <si>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</si>
  <si>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</si>
  <si>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</si>
  <si>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</si>
  <si>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</si>
  <si>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</si>
  <si>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</si>
  <si>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</si>
  <si>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</si>
  <si>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</si>
  <si>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</si>
  <si>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</si>
  <si>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</si>
  <si>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</si>
  <si>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</si>
  <si>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</si>
  <si>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</si>
  <si>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</si>
  <si>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</si>
  <si>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</si>
  <si>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Рішення 30-ї сесії Нетішинської міської ради від 04.11.2020 року № 30/1535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</si>
  <si>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</si>
  <si>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</si>
  <si>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</si>
  <si>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</si>
  <si>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0218240</t>
  </si>
  <si>
    <t>8240</t>
  </si>
  <si>
    <t>0380</t>
  </si>
  <si>
    <t>Заходи та роботи з територіальної оборони</t>
  </si>
  <si>
    <t>0218340</t>
  </si>
  <si>
    <t>8340</t>
  </si>
  <si>
    <t>0540</t>
  </si>
  <si>
    <t>Природоохоронні заходи за рахунок цільових фондів</t>
  </si>
  <si>
    <t>Програма заходів національного спротиву Нетішинської міської територіальної громади на 2023 рік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</si>
  <si>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</si>
  <si>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</si>
  <si>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</si>
  <si>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</si>
  <si>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</si>
  <si>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</si>
  <si>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</si>
  <si>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</si>
  <si>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</si>
  <si>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</si>
  <si>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Рішення виконавчого комітету Нетішинської міської ради від 13.10.2022 року № 370/2022</t>
  </si>
  <si>
    <t>Програма благоустрою Нетішинської міської ТГ на 2023-2025 роки</t>
  </si>
  <si>
    <t>Рішення Виконавчого комітету Нетішинської міської ради від 13.10.2022 року № 358/2022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</si>
  <si>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</si>
  <si>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</si>
  <si>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</si>
  <si>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</si>
  <si>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</si>
  <si>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</si>
  <si>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Рішення виконавчого комітету Нетішинської міської ради від 13.10.2022 року № 366/2022</t>
  </si>
  <si>
    <t>Рішення виконавчого комітету Нетішинської міської ради від 13.10.2022 року № 358/2022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</si>
  <si>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</si>
  <si>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</si>
  <si>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</si>
  <si>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Рішення виконавчого комітету Нетішинської міської ради від 13.10.2022 року № 365/2022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</si>
  <si>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</si>
  <si>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</si>
  <si>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>Рішення 32-ї сесії Нетішинської міської ради від 23.12.2022 №32/1580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</si>
  <si>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</si>
  <si>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</si>
  <si>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</si>
  <si>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</si>
  <si>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</si>
  <si>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</si>
  <si>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</si>
  <si>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</si>
  <si>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</si>
  <si>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</si>
  <si>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</si>
  <si>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</si>
  <si>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</si>
  <si>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</si>
  <si>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</si>
  <si>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</si>
  <si>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</si>
  <si>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</si>
  <si>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</si>
  <si>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</si>
  <si>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</si>
  <si>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проект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</si>
  <si>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</si>
  <si>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</si>
  <si>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</si>
  <si>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</si>
  <si>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</si>
  <si>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</si>
  <si>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</si>
  <si>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</si>
  <si>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</si>
  <si>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до рішення виконавчого</t>
  </si>
  <si>
    <t>комітету міської ради</t>
  </si>
  <si>
    <t>Керуючий справами</t>
  </si>
  <si>
    <t>Любов ОЦАБРИКА</t>
  </si>
  <si>
    <t>Додаток 6</t>
  </si>
  <si>
    <t>09.02.2023 № 51/2023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</si>
</sst>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2" fontId="12" fillId="0" borderId="10" xfId="0" applyNumberFormat="1" applyFont="1" applyFill="1" applyBorder="1" applyAlignment="1" quotePrefix="1">
      <alignment horizontal="center" vertical="center" wrapText="1"/>
    </xf>
    <xf numFmtId="1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0" applyNumberFormat="1" applyFont="1" applyBorder="1" applyAlignment="1" quotePrefix="1">
      <alignment horizontal="center" vertical="center" wrapText="1"/>
    </xf>
    <xf numFmtId="0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2" xfId="0" applyNumberFormat="1" applyFont="1" applyFill="1" applyBorder="1" applyAlignment="1" quotePrefix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3" fillId="0" borderId="10" xfId="0" applyNumberFormat="1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0" fontId="12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2" fillId="0" borderId="10" xfId="0" applyNumberFormat="1" applyFont="1" applyBorder="1" applyAlignment="1" quotePrefix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0" fontId="0" fillId="0" borderId="0" xfId="54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6"/>
  <sheetViews>
    <sheetView tabSelected="1" zoomScale="85" zoomScaleNormal="85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4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8"/>
      <c r="G1" s="18"/>
      <c r="H1" s="18"/>
      <c r="I1" s="18" t="s">
        <v>184</v>
      </c>
      <c r="J1" s="18"/>
    </row>
    <row r="2" spans="6:14" ht="18.75" customHeight="1">
      <c r="F2" s="15"/>
      <c r="G2" s="88"/>
      <c r="H2" s="90"/>
      <c r="I2" s="106" t="s">
        <v>180</v>
      </c>
      <c r="J2" s="90"/>
      <c r="K2" s="88"/>
      <c r="L2" s="90"/>
      <c r="M2" s="90"/>
      <c r="N2" s="90"/>
    </row>
    <row r="3" spans="6:14" ht="18.75">
      <c r="F3" s="15"/>
      <c r="G3" s="88"/>
      <c r="H3" s="90"/>
      <c r="I3" s="106" t="s">
        <v>181</v>
      </c>
      <c r="J3" s="90"/>
      <c r="K3" s="88"/>
      <c r="L3" s="90"/>
      <c r="M3" s="90"/>
      <c r="N3" s="90"/>
    </row>
    <row r="4" spans="6:14" ht="18.75">
      <c r="F4" s="15"/>
      <c r="G4" s="89"/>
      <c r="H4" s="91"/>
      <c r="I4" s="106" t="s">
        <v>185</v>
      </c>
      <c r="J4" s="91"/>
      <c r="K4" s="113"/>
      <c r="L4" s="114"/>
      <c r="M4" s="114"/>
      <c r="N4" s="114"/>
    </row>
    <row r="5" spans="6:14" ht="9" customHeight="1">
      <c r="F5" s="15"/>
      <c r="G5" s="89"/>
      <c r="H5" s="91"/>
      <c r="I5" s="91"/>
      <c r="J5" s="91"/>
      <c r="K5" s="113"/>
      <c r="L5" s="114"/>
      <c r="M5" s="114"/>
      <c r="N5" s="114"/>
    </row>
    <row r="6" spans="1:14" ht="9" customHeight="1">
      <c r="A6" s="87"/>
      <c r="B6" s="87"/>
      <c r="C6" s="87"/>
      <c r="D6" s="87"/>
      <c r="E6" s="87"/>
      <c r="F6" s="87"/>
      <c r="G6" s="88"/>
      <c r="H6" s="87"/>
      <c r="I6" s="87"/>
      <c r="J6" s="87"/>
      <c r="K6" s="89"/>
      <c r="L6" s="91"/>
      <c r="M6" s="91"/>
      <c r="N6" s="91"/>
    </row>
    <row r="7" spans="1:14" ht="18" customHeight="1">
      <c r="A7" s="118" t="s">
        <v>103</v>
      </c>
      <c r="B7" s="118"/>
      <c r="C7" s="118"/>
      <c r="D7" s="118"/>
      <c r="E7" s="118"/>
      <c r="F7" s="118"/>
      <c r="G7" s="118"/>
      <c r="H7" s="118"/>
      <c r="I7" s="118"/>
      <c r="J7" s="118"/>
      <c r="K7" s="88"/>
      <c r="L7" s="91"/>
      <c r="M7" s="91"/>
      <c r="N7" s="91"/>
    </row>
    <row r="8" spans="1:10" ht="18.75">
      <c r="A8" s="119">
        <v>2254600000</v>
      </c>
      <c r="B8" s="119"/>
      <c r="C8" s="64"/>
      <c r="D8" s="64"/>
      <c r="E8" s="64"/>
      <c r="F8" s="64"/>
      <c r="G8" s="64"/>
      <c r="H8" s="64"/>
      <c r="I8" s="64"/>
      <c r="J8" s="64"/>
    </row>
    <row r="9" spans="1:10" ht="18" customHeight="1">
      <c r="A9" s="120" t="s">
        <v>79</v>
      </c>
      <c r="B9" s="120"/>
      <c r="C9" s="8"/>
      <c r="D9" s="64"/>
      <c r="E9" s="8"/>
      <c r="F9" s="8"/>
      <c r="G9" s="8"/>
      <c r="H9" s="8"/>
      <c r="I9" s="8"/>
      <c r="J9" s="24" t="s">
        <v>70</v>
      </c>
    </row>
    <row r="10" spans="1:10" ht="51" customHeight="1">
      <c r="A10" s="109" t="s">
        <v>80</v>
      </c>
      <c r="B10" s="109" t="s">
        <v>81</v>
      </c>
      <c r="C10" s="109" t="s">
        <v>50</v>
      </c>
      <c r="D10" s="109" t="s">
        <v>82</v>
      </c>
      <c r="E10" s="111" t="s">
        <v>51</v>
      </c>
      <c r="F10" s="111" t="s">
        <v>52</v>
      </c>
      <c r="G10" s="111" t="s">
        <v>53</v>
      </c>
      <c r="H10" s="115" t="s">
        <v>0</v>
      </c>
      <c r="I10" s="117" t="s">
        <v>54</v>
      </c>
      <c r="J10" s="117"/>
    </row>
    <row r="11" spans="1:10" ht="139.5" customHeight="1">
      <c r="A11" s="110"/>
      <c r="B11" s="110"/>
      <c r="C11" s="110"/>
      <c r="D11" s="110"/>
      <c r="E11" s="112"/>
      <c r="F11" s="112"/>
      <c r="G11" s="112"/>
      <c r="H11" s="116"/>
      <c r="I11" s="21" t="s">
        <v>55</v>
      </c>
      <c r="J11" s="22" t="s">
        <v>56</v>
      </c>
    </row>
    <row r="12" spans="1:10" ht="15.75">
      <c r="A12" s="31">
        <v>1</v>
      </c>
      <c r="B12" s="32">
        <v>2</v>
      </c>
      <c r="C12" s="32">
        <v>3</v>
      </c>
      <c r="D12" s="32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</row>
    <row r="13" spans="1:99" s="5" customFormat="1" ht="47.25">
      <c r="A13" s="33" t="s">
        <v>26</v>
      </c>
      <c r="B13" s="34"/>
      <c r="C13" s="34"/>
      <c r="D13" s="32" t="s">
        <v>75</v>
      </c>
      <c r="E13" s="31"/>
      <c r="F13" s="31"/>
      <c r="G13" s="35">
        <f>G14</f>
        <v>141421712</v>
      </c>
      <c r="H13" s="35">
        <f>H14</f>
        <v>110272621</v>
      </c>
      <c r="I13" s="35">
        <f>I14</f>
        <v>31149091</v>
      </c>
      <c r="J13" s="35">
        <f>J14</f>
        <v>30952791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7.25">
      <c r="A14" s="36" t="s">
        <v>27</v>
      </c>
      <c r="B14" s="37"/>
      <c r="C14" s="37"/>
      <c r="D14" s="38" t="s">
        <v>74</v>
      </c>
      <c r="E14" s="39"/>
      <c r="F14" s="39"/>
      <c r="G14" s="40">
        <f>SUM(G15:G40)</f>
        <v>141421712</v>
      </c>
      <c r="H14" s="40">
        <f>SUM(H15:H40)</f>
        <v>110272621</v>
      </c>
      <c r="I14" s="40">
        <f>SUM(I15:I40)</f>
        <v>31149091</v>
      </c>
      <c r="J14" s="40">
        <f>SUM(J15:J40)</f>
        <v>30952791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5" customFormat="1" ht="78.75">
      <c r="A15" s="36" t="s">
        <v>28</v>
      </c>
      <c r="B15" s="37" t="s">
        <v>29</v>
      </c>
      <c r="C15" s="37" t="s">
        <v>12</v>
      </c>
      <c r="D15" s="83" t="s">
        <v>30</v>
      </c>
      <c r="E15" s="42" t="s">
        <v>136</v>
      </c>
      <c r="F15" s="42" t="s">
        <v>102</v>
      </c>
      <c r="G15" s="43">
        <f aca="true" t="shared" si="0" ref="G15:G40">H15+I15</f>
        <v>397500</v>
      </c>
      <c r="H15" s="43">
        <v>397500</v>
      </c>
      <c r="I15" s="43">
        <v>0</v>
      </c>
      <c r="J15" s="40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5" customFormat="1" ht="84" customHeight="1">
      <c r="A16" s="36" t="s">
        <v>28</v>
      </c>
      <c r="B16" s="37" t="s">
        <v>29</v>
      </c>
      <c r="C16" s="37" t="s">
        <v>12</v>
      </c>
      <c r="D16" s="41" t="s">
        <v>30</v>
      </c>
      <c r="E16" s="39" t="s">
        <v>137</v>
      </c>
      <c r="F16" s="39" t="s">
        <v>131</v>
      </c>
      <c r="G16" s="43">
        <f t="shared" si="0"/>
        <v>216000</v>
      </c>
      <c r="H16" s="43">
        <v>216000</v>
      </c>
      <c r="I16" s="43">
        <v>0</v>
      </c>
      <c r="J16" s="40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3" customFormat="1" ht="119.25" customHeight="1">
      <c r="A17" s="36" t="s">
        <v>62</v>
      </c>
      <c r="B17" s="37" t="s">
        <v>66</v>
      </c>
      <c r="C17" s="37" t="s">
        <v>67</v>
      </c>
      <c r="D17" s="41" t="s">
        <v>64</v>
      </c>
      <c r="E17" s="42" t="s">
        <v>166</v>
      </c>
      <c r="F17" s="42" t="s">
        <v>99</v>
      </c>
      <c r="G17" s="43">
        <f t="shared" si="0"/>
        <v>11739741</v>
      </c>
      <c r="H17" s="43">
        <f>7209341+2530400</f>
        <v>9739741</v>
      </c>
      <c r="I17" s="43">
        <v>2000000</v>
      </c>
      <c r="J17" s="40">
        <v>2000000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s="69" customFormat="1" ht="101.25" customHeight="1">
      <c r="A18" s="36" t="s">
        <v>63</v>
      </c>
      <c r="B18" s="37" t="s">
        <v>68</v>
      </c>
      <c r="C18" s="37" t="s">
        <v>69</v>
      </c>
      <c r="D18" s="41" t="s">
        <v>65</v>
      </c>
      <c r="E18" s="42" t="s">
        <v>89</v>
      </c>
      <c r="F18" s="42" t="s">
        <v>99</v>
      </c>
      <c r="G18" s="43">
        <f t="shared" si="0"/>
        <v>1992534</v>
      </c>
      <c r="H18" s="43">
        <v>1992534</v>
      </c>
      <c r="I18" s="43">
        <v>0</v>
      </c>
      <c r="J18" s="40">
        <v>0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</row>
    <row r="19" spans="1:99" s="3" customFormat="1" ht="79.5" customHeight="1">
      <c r="A19" s="28" t="s">
        <v>31</v>
      </c>
      <c r="B19" s="67">
        <v>3112</v>
      </c>
      <c r="C19" s="37" t="s">
        <v>6</v>
      </c>
      <c r="D19" s="41" t="s">
        <v>32</v>
      </c>
      <c r="E19" s="39" t="s">
        <v>88</v>
      </c>
      <c r="F19" s="42" t="s">
        <v>100</v>
      </c>
      <c r="G19" s="43">
        <f t="shared" si="0"/>
        <v>137000</v>
      </c>
      <c r="H19" s="43">
        <v>137000</v>
      </c>
      <c r="I19" s="43">
        <v>0</v>
      </c>
      <c r="J19" s="40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80.25" customHeight="1">
      <c r="A20" s="36" t="s">
        <v>33</v>
      </c>
      <c r="B20" s="37" t="s">
        <v>35</v>
      </c>
      <c r="C20" s="37" t="s">
        <v>6</v>
      </c>
      <c r="D20" s="83" t="s">
        <v>34</v>
      </c>
      <c r="E20" s="39" t="s">
        <v>130</v>
      </c>
      <c r="F20" s="39" t="s">
        <v>131</v>
      </c>
      <c r="G20" s="43">
        <f t="shared" si="0"/>
        <v>156000</v>
      </c>
      <c r="H20" s="43">
        <v>156000</v>
      </c>
      <c r="I20" s="43">
        <v>0</v>
      </c>
      <c r="J20" s="40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79.5" customHeight="1">
      <c r="A21" s="28" t="s">
        <v>44</v>
      </c>
      <c r="B21" s="28">
        <v>3242</v>
      </c>
      <c r="C21" s="30" t="s">
        <v>7</v>
      </c>
      <c r="D21" s="29" t="s">
        <v>45</v>
      </c>
      <c r="E21" s="39" t="s">
        <v>104</v>
      </c>
      <c r="F21" s="39" t="s">
        <v>105</v>
      </c>
      <c r="G21" s="40">
        <f t="shared" si="0"/>
        <v>760000</v>
      </c>
      <c r="H21" s="40">
        <f>760000</f>
        <v>760000</v>
      </c>
      <c r="I21" s="43">
        <v>0</v>
      </c>
      <c r="J21" s="40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95.25" customHeight="1">
      <c r="A22" s="28" t="s">
        <v>44</v>
      </c>
      <c r="B22" s="28">
        <v>3242</v>
      </c>
      <c r="C22" s="30" t="s">
        <v>7</v>
      </c>
      <c r="D22" s="29" t="s">
        <v>45</v>
      </c>
      <c r="E22" s="42" t="s">
        <v>89</v>
      </c>
      <c r="F22" s="42" t="s">
        <v>99</v>
      </c>
      <c r="G22" s="40">
        <f t="shared" si="0"/>
        <v>181000</v>
      </c>
      <c r="H22" s="43">
        <v>181000</v>
      </c>
      <c r="I22" s="43">
        <v>0</v>
      </c>
      <c r="J22" s="40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77.25" customHeight="1">
      <c r="A23" s="28" t="s">
        <v>44</v>
      </c>
      <c r="B23" s="28">
        <v>3242</v>
      </c>
      <c r="C23" s="30" t="s">
        <v>7</v>
      </c>
      <c r="D23" s="29" t="s">
        <v>45</v>
      </c>
      <c r="E23" s="39" t="s">
        <v>88</v>
      </c>
      <c r="F23" s="42" t="s">
        <v>100</v>
      </c>
      <c r="G23" s="43">
        <f t="shared" si="0"/>
        <v>156000</v>
      </c>
      <c r="H23" s="43">
        <v>156000</v>
      </c>
      <c r="I23" s="43">
        <v>0</v>
      </c>
      <c r="J23" s="40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77.25" customHeight="1">
      <c r="A24" s="28" t="s">
        <v>44</v>
      </c>
      <c r="B24" s="28">
        <v>3242</v>
      </c>
      <c r="C24" s="30" t="s">
        <v>7</v>
      </c>
      <c r="D24" s="29" t="s">
        <v>45</v>
      </c>
      <c r="E24" s="39" t="s">
        <v>175</v>
      </c>
      <c r="F24" s="42" t="s">
        <v>176</v>
      </c>
      <c r="G24" s="43">
        <f t="shared" si="0"/>
        <v>1000000</v>
      </c>
      <c r="H24" s="43">
        <v>1000000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68.25" customHeight="1">
      <c r="A25" s="28" t="s">
        <v>36</v>
      </c>
      <c r="B25" s="28">
        <v>5011</v>
      </c>
      <c r="C25" s="30" t="s">
        <v>8</v>
      </c>
      <c r="D25" s="65" t="s">
        <v>9</v>
      </c>
      <c r="E25" s="44" t="s">
        <v>84</v>
      </c>
      <c r="F25" s="42" t="s">
        <v>101</v>
      </c>
      <c r="G25" s="43">
        <f t="shared" si="0"/>
        <v>995000</v>
      </c>
      <c r="H25" s="43">
        <v>995000</v>
      </c>
      <c r="I25" s="43">
        <v>0</v>
      </c>
      <c r="J25" s="40">
        <v>0</v>
      </c>
      <c r="K25" s="2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2.75" customHeight="1">
      <c r="A26" s="28" t="s">
        <v>37</v>
      </c>
      <c r="B26" s="28">
        <v>5012</v>
      </c>
      <c r="C26" s="30" t="s">
        <v>8</v>
      </c>
      <c r="D26" s="65" t="s">
        <v>49</v>
      </c>
      <c r="E26" s="44" t="s">
        <v>84</v>
      </c>
      <c r="F26" s="42" t="s">
        <v>101</v>
      </c>
      <c r="G26" s="43">
        <f t="shared" si="0"/>
        <v>309600</v>
      </c>
      <c r="H26" s="43">
        <v>309600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7" customFormat="1" ht="81" customHeight="1">
      <c r="A27" s="28" t="s">
        <v>38</v>
      </c>
      <c r="B27" s="28">
        <v>6030</v>
      </c>
      <c r="C27" s="30" t="s">
        <v>10</v>
      </c>
      <c r="D27" s="29" t="s">
        <v>39</v>
      </c>
      <c r="E27" s="39" t="s">
        <v>132</v>
      </c>
      <c r="F27" s="39" t="s">
        <v>133</v>
      </c>
      <c r="G27" s="43">
        <f t="shared" si="0"/>
        <v>47156349</v>
      </c>
      <c r="H27" s="43">
        <f>46766368+232681</f>
        <v>46999049</v>
      </c>
      <c r="I27" s="43">
        <f>34300+123000</f>
        <v>157300</v>
      </c>
      <c r="J27" s="40">
        <v>123000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1:99" s="7" customFormat="1" ht="157.5">
      <c r="A28" s="28" t="s">
        <v>38</v>
      </c>
      <c r="B28" s="28">
        <v>6030</v>
      </c>
      <c r="C28" s="30" t="s">
        <v>10</v>
      </c>
      <c r="D28" s="29" t="s">
        <v>39</v>
      </c>
      <c r="E28" s="39" t="s">
        <v>108</v>
      </c>
      <c r="F28" s="39" t="s">
        <v>138</v>
      </c>
      <c r="G28" s="43">
        <f t="shared" si="0"/>
        <v>700000</v>
      </c>
      <c r="H28" s="43">
        <v>700000</v>
      </c>
      <c r="I28" s="43">
        <v>0</v>
      </c>
      <c r="J28" s="40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7" customFormat="1" ht="78.75">
      <c r="A29" s="82" t="s">
        <v>40</v>
      </c>
      <c r="B29" s="82" t="s">
        <v>109</v>
      </c>
      <c r="C29" s="83" t="s">
        <v>11</v>
      </c>
      <c r="D29" s="83" t="s">
        <v>41</v>
      </c>
      <c r="E29" s="39" t="s">
        <v>139</v>
      </c>
      <c r="F29" s="39" t="s">
        <v>140</v>
      </c>
      <c r="G29" s="43">
        <f t="shared" si="0"/>
        <v>100000</v>
      </c>
      <c r="H29" s="43">
        <v>100000</v>
      </c>
      <c r="I29" s="43">
        <v>0</v>
      </c>
      <c r="J29" s="40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1:99" s="7" customFormat="1" ht="63">
      <c r="A30" s="92" t="s">
        <v>162</v>
      </c>
      <c r="B30" s="92" t="s">
        <v>163</v>
      </c>
      <c r="C30" s="93" t="s">
        <v>164</v>
      </c>
      <c r="D30" s="93" t="s">
        <v>165</v>
      </c>
      <c r="E30" s="39" t="s">
        <v>169</v>
      </c>
      <c r="F30" s="39" t="s">
        <v>170</v>
      </c>
      <c r="G30" s="43">
        <f t="shared" si="0"/>
        <v>1550000</v>
      </c>
      <c r="H30" s="43">
        <v>0</v>
      </c>
      <c r="I30" s="43">
        <v>1550000</v>
      </c>
      <c r="J30" s="40">
        <v>1550000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s="7" customFormat="1" ht="78.75">
      <c r="A31" s="82" t="s">
        <v>110</v>
      </c>
      <c r="B31" s="82" t="s">
        <v>111</v>
      </c>
      <c r="C31" s="83" t="s">
        <v>71</v>
      </c>
      <c r="D31" s="83" t="s">
        <v>42</v>
      </c>
      <c r="E31" s="39" t="s">
        <v>134</v>
      </c>
      <c r="F31" s="39" t="s">
        <v>135</v>
      </c>
      <c r="G31" s="43">
        <f t="shared" si="0"/>
        <v>2979830</v>
      </c>
      <c r="H31" s="43">
        <v>2979830</v>
      </c>
      <c r="I31" s="43">
        <v>0</v>
      </c>
      <c r="J31" s="40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7" customFormat="1" ht="78.75">
      <c r="A32" s="46" t="s">
        <v>58</v>
      </c>
      <c r="B32" s="28">
        <v>7461</v>
      </c>
      <c r="C32" s="46" t="s">
        <v>72</v>
      </c>
      <c r="D32" s="30" t="s">
        <v>43</v>
      </c>
      <c r="E32" s="39" t="s">
        <v>132</v>
      </c>
      <c r="F32" s="39" t="s">
        <v>141</v>
      </c>
      <c r="G32" s="43">
        <f>H32+I32</f>
        <v>37241490</v>
      </c>
      <c r="H32" s="43">
        <f>14119505+21674160</f>
        <v>35793665</v>
      </c>
      <c r="I32" s="43">
        <v>1447825</v>
      </c>
      <c r="J32" s="40">
        <v>1447825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7" customFormat="1" ht="63">
      <c r="A33" s="92" t="s">
        <v>171</v>
      </c>
      <c r="B33" s="92" t="s">
        <v>172</v>
      </c>
      <c r="C33" s="93" t="s">
        <v>61</v>
      </c>
      <c r="D33" s="94" t="s">
        <v>173</v>
      </c>
      <c r="E33" s="39" t="s">
        <v>174</v>
      </c>
      <c r="F33" s="39" t="s">
        <v>170</v>
      </c>
      <c r="G33" s="43">
        <f t="shared" si="0"/>
        <v>549966</v>
      </c>
      <c r="H33" s="43">
        <v>0</v>
      </c>
      <c r="I33" s="43">
        <v>549966</v>
      </c>
      <c r="J33" s="40">
        <v>549966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157.5">
      <c r="A34" s="92" t="s">
        <v>177</v>
      </c>
      <c r="B34" s="92" t="s">
        <v>178</v>
      </c>
      <c r="C34" s="93" t="s">
        <v>61</v>
      </c>
      <c r="D34" s="94" t="s">
        <v>179</v>
      </c>
      <c r="E34" s="39" t="s">
        <v>144</v>
      </c>
      <c r="F34" s="39" t="s">
        <v>145</v>
      </c>
      <c r="G34" s="43">
        <f t="shared" si="0"/>
        <v>198500</v>
      </c>
      <c r="H34" s="43">
        <v>0</v>
      </c>
      <c r="I34" s="43">
        <v>198500</v>
      </c>
      <c r="J34" s="40"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113.25" customHeight="1">
      <c r="A35" s="46" t="s">
        <v>59</v>
      </c>
      <c r="B35" s="28">
        <v>7693</v>
      </c>
      <c r="C35" s="46" t="s">
        <v>61</v>
      </c>
      <c r="D35" s="29" t="s">
        <v>146</v>
      </c>
      <c r="E35" s="42" t="s">
        <v>142</v>
      </c>
      <c r="F35" s="42" t="s">
        <v>143</v>
      </c>
      <c r="G35" s="43">
        <f t="shared" si="0"/>
        <v>1289702</v>
      </c>
      <c r="H35" s="43">
        <v>1289702</v>
      </c>
      <c r="I35" s="43">
        <v>0</v>
      </c>
      <c r="J35" s="40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81" customHeight="1">
      <c r="A36" s="46" t="s">
        <v>60</v>
      </c>
      <c r="B36" s="28">
        <v>8110</v>
      </c>
      <c r="C36" s="46" t="s">
        <v>73</v>
      </c>
      <c r="D36" s="29" t="s">
        <v>147</v>
      </c>
      <c r="E36" s="42" t="s">
        <v>83</v>
      </c>
      <c r="F36" s="42" t="s">
        <v>98</v>
      </c>
      <c r="G36" s="43">
        <f t="shared" si="0"/>
        <v>1000000</v>
      </c>
      <c r="H36" s="43">
        <v>1000000</v>
      </c>
      <c r="I36" s="43">
        <v>0</v>
      </c>
      <c r="J36" s="40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81" customHeight="1">
      <c r="A37" s="82" t="s">
        <v>112</v>
      </c>
      <c r="B37" s="82" t="s">
        <v>113</v>
      </c>
      <c r="C37" s="83" t="s">
        <v>114</v>
      </c>
      <c r="D37" s="83" t="s">
        <v>115</v>
      </c>
      <c r="E37" s="39" t="s">
        <v>120</v>
      </c>
      <c r="F37" s="39" t="s">
        <v>148</v>
      </c>
      <c r="G37" s="43">
        <f t="shared" si="0"/>
        <v>30082000</v>
      </c>
      <c r="H37" s="43">
        <f>10000000-5000000</f>
        <v>5000000</v>
      </c>
      <c r="I37" s="43">
        <f>5000000+82000+20000000</f>
        <v>25082000</v>
      </c>
      <c r="J37" s="40">
        <v>25282000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81" customHeight="1">
      <c r="A38" s="82" t="s">
        <v>116</v>
      </c>
      <c r="B38" s="82" t="s">
        <v>117</v>
      </c>
      <c r="C38" s="83" t="s">
        <v>118</v>
      </c>
      <c r="D38" s="83" t="s">
        <v>119</v>
      </c>
      <c r="E38" s="39" t="s">
        <v>144</v>
      </c>
      <c r="F38" s="39" t="s">
        <v>145</v>
      </c>
      <c r="G38" s="43">
        <f t="shared" si="0"/>
        <v>163500</v>
      </c>
      <c r="H38" s="43">
        <v>0</v>
      </c>
      <c r="I38" s="43">
        <f>163500</f>
        <v>163500</v>
      </c>
      <c r="J38" s="40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136.5" customHeight="1">
      <c r="A39" s="92" t="s">
        <v>149</v>
      </c>
      <c r="B39" s="92" t="s">
        <v>150</v>
      </c>
      <c r="C39" s="93" t="s">
        <v>29</v>
      </c>
      <c r="D39" s="94" t="s">
        <v>151</v>
      </c>
      <c r="E39" s="39" t="s">
        <v>152</v>
      </c>
      <c r="F39" s="39" t="s">
        <v>153</v>
      </c>
      <c r="G39" s="43">
        <f t="shared" si="0"/>
        <v>170000</v>
      </c>
      <c r="H39" s="43">
        <v>170000</v>
      </c>
      <c r="I39" s="43">
        <v>0</v>
      </c>
      <c r="J39" s="40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73.25">
      <c r="A40" s="92" t="s">
        <v>149</v>
      </c>
      <c r="B40" s="92" t="s">
        <v>150</v>
      </c>
      <c r="C40" s="93" t="s">
        <v>29</v>
      </c>
      <c r="D40" s="94" t="s">
        <v>151</v>
      </c>
      <c r="E40" s="39" t="s">
        <v>154</v>
      </c>
      <c r="F40" s="39" t="s">
        <v>155</v>
      </c>
      <c r="G40" s="43">
        <f t="shared" si="0"/>
        <v>200000</v>
      </c>
      <c r="H40" s="43">
        <v>200000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5" customFormat="1" ht="27.75" customHeight="1">
      <c r="A41" s="47"/>
      <c r="B41" s="48"/>
      <c r="C41" s="48"/>
      <c r="D41" s="49" t="s">
        <v>1</v>
      </c>
      <c r="E41" s="39"/>
      <c r="F41" s="39"/>
      <c r="G41" s="35">
        <f>SUM(G15:G40)</f>
        <v>141421712</v>
      </c>
      <c r="H41" s="35">
        <f>SUM(H15:H40)</f>
        <v>110272621</v>
      </c>
      <c r="I41" s="35">
        <f>SUM(I15:I40)</f>
        <v>31149091</v>
      </c>
      <c r="J41" s="35">
        <f>SUM(J15:J40)</f>
        <v>30952791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5" customFormat="1" ht="63">
      <c r="A42" s="26" t="s">
        <v>18</v>
      </c>
      <c r="B42" s="26"/>
      <c r="C42" s="27"/>
      <c r="D42" s="51" t="s">
        <v>76</v>
      </c>
      <c r="E42" s="22"/>
      <c r="F42" s="22"/>
      <c r="G42" s="35">
        <f aca="true" t="shared" si="1" ref="G42:G55">H42+I42</f>
        <v>9157726</v>
      </c>
      <c r="H42" s="35">
        <f>SUM(H43)</f>
        <v>9157726</v>
      </c>
      <c r="I42" s="35">
        <f>SUM(I43)</f>
        <v>0</v>
      </c>
      <c r="J42" s="35">
        <f>SUM(J43)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5" customFormat="1" ht="63">
      <c r="A43" s="28" t="s">
        <v>19</v>
      </c>
      <c r="B43" s="28"/>
      <c r="C43" s="29"/>
      <c r="D43" s="30" t="s">
        <v>77</v>
      </c>
      <c r="E43" s="39"/>
      <c r="F43" s="39"/>
      <c r="G43" s="40">
        <f t="shared" si="1"/>
        <v>9157726</v>
      </c>
      <c r="H43" s="40">
        <f>SUM(H44:H55)</f>
        <v>9157726</v>
      </c>
      <c r="I43" s="40">
        <f>SUM(I44:I55)</f>
        <v>0</v>
      </c>
      <c r="J43" s="40">
        <f>SUM(J44:J55)</f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10" customFormat="1" ht="80.25" customHeight="1">
      <c r="A44" s="52" t="s">
        <v>21</v>
      </c>
      <c r="B44" s="52" t="s">
        <v>22</v>
      </c>
      <c r="C44" s="53" t="s">
        <v>15</v>
      </c>
      <c r="D44" s="83" t="s">
        <v>124</v>
      </c>
      <c r="E44" s="39" t="s">
        <v>104</v>
      </c>
      <c r="F44" s="39" t="s">
        <v>105</v>
      </c>
      <c r="G44" s="40">
        <f t="shared" si="1"/>
        <v>206250</v>
      </c>
      <c r="H44" s="40">
        <v>206250</v>
      </c>
      <c r="I44" s="43">
        <v>0</v>
      </c>
      <c r="J44" s="40">
        <v>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</row>
    <row r="45" spans="1:99" s="6" customFormat="1" ht="87.75" customHeight="1">
      <c r="A45" s="52" t="s">
        <v>23</v>
      </c>
      <c r="B45" s="52">
        <v>3032</v>
      </c>
      <c r="C45" s="53" t="s">
        <v>16</v>
      </c>
      <c r="D45" s="83" t="s">
        <v>125</v>
      </c>
      <c r="E45" s="39" t="s">
        <v>104</v>
      </c>
      <c r="F45" s="39" t="s">
        <v>105</v>
      </c>
      <c r="G45" s="40">
        <f t="shared" si="1"/>
        <v>31680</v>
      </c>
      <c r="H45" s="43">
        <v>31680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6" customFormat="1" ht="84.75" customHeight="1">
      <c r="A46" s="52" t="s">
        <v>24</v>
      </c>
      <c r="B46" s="52" t="s">
        <v>25</v>
      </c>
      <c r="C46" s="53" t="s">
        <v>16</v>
      </c>
      <c r="D46" s="83" t="s">
        <v>17</v>
      </c>
      <c r="E46" s="39" t="s">
        <v>104</v>
      </c>
      <c r="F46" s="39" t="s">
        <v>105</v>
      </c>
      <c r="G46" s="40">
        <f t="shared" si="1"/>
        <v>288000</v>
      </c>
      <c r="H46" s="40">
        <v>288000</v>
      </c>
      <c r="I46" s="43">
        <v>0</v>
      </c>
      <c r="J46" s="40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6" customFormat="1" ht="84.75" customHeight="1">
      <c r="A47" s="28" t="s">
        <v>85</v>
      </c>
      <c r="B47" s="28" t="s">
        <v>86</v>
      </c>
      <c r="C47" s="66" t="s">
        <v>16</v>
      </c>
      <c r="D47" s="83" t="s">
        <v>87</v>
      </c>
      <c r="E47" s="39" t="s">
        <v>104</v>
      </c>
      <c r="F47" s="39" t="s">
        <v>105</v>
      </c>
      <c r="G47" s="40">
        <f t="shared" si="1"/>
        <v>130000</v>
      </c>
      <c r="H47" s="40">
        <v>130000</v>
      </c>
      <c r="I47" s="43">
        <v>0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6" customFormat="1" ht="89.25" customHeight="1">
      <c r="A48" s="52" t="s">
        <v>57</v>
      </c>
      <c r="B48" s="52">
        <v>3123</v>
      </c>
      <c r="C48" s="54">
        <v>1040</v>
      </c>
      <c r="D48" s="83" t="s">
        <v>126</v>
      </c>
      <c r="E48" s="39" t="s">
        <v>104</v>
      </c>
      <c r="F48" s="39" t="s">
        <v>105</v>
      </c>
      <c r="G48" s="40">
        <f t="shared" si="1"/>
        <v>12800</v>
      </c>
      <c r="H48" s="40">
        <v>12800</v>
      </c>
      <c r="I48" s="40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6" customFormat="1" ht="141.75">
      <c r="A49" s="28" t="s">
        <v>20</v>
      </c>
      <c r="B49" s="28">
        <v>3160</v>
      </c>
      <c r="C49" s="30" t="s">
        <v>14</v>
      </c>
      <c r="D49" s="83" t="s">
        <v>127</v>
      </c>
      <c r="E49" s="39" t="s">
        <v>104</v>
      </c>
      <c r="F49" s="39" t="s">
        <v>105</v>
      </c>
      <c r="G49" s="40">
        <f t="shared" si="1"/>
        <v>928332</v>
      </c>
      <c r="H49" s="40">
        <v>928332</v>
      </c>
      <c r="I49" s="40">
        <v>0</v>
      </c>
      <c r="J49" s="40">
        <v>0</v>
      </c>
      <c r="K49" s="4"/>
      <c r="L49" s="6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5" customFormat="1" ht="132" customHeight="1">
      <c r="A50" s="28" t="s">
        <v>48</v>
      </c>
      <c r="B50" s="28">
        <v>3180</v>
      </c>
      <c r="C50" s="30" t="s">
        <v>13</v>
      </c>
      <c r="D50" s="83" t="s">
        <v>128</v>
      </c>
      <c r="E50" s="39" t="s">
        <v>104</v>
      </c>
      <c r="F50" s="39" t="s">
        <v>105</v>
      </c>
      <c r="G50" s="40">
        <f t="shared" si="1"/>
        <v>599055</v>
      </c>
      <c r="H50" s="40">
        <v>599055</v>
      </c>
      <c r="I50" s="40">
        <v>0</v>
      </c>
      <c r="J50" s="40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131.25" customHeight="1">
      <c r="A51" s="28" t="s">
        <v>48</v>
      </c>
      <c r="B51" s="28">
        <v>3180</v>
      </c>
      <c r="C51" s="55">
        <v>1060</v>
      </c>
      <c r="D51" s="83" t="s">
        <v>128</v>
      </c>
      <c r="E51" s="39" t="s">
        <v>106</v>
      </c>
      <c r="F51" s="39" t="s">
        <v>107</v>
      </c>
      <c r="G51" s="40">
        <f t="shared" si="1"/>
        <v>73146</v>
      </c>
      <c r="H51" s="40">
        <v>73146</v>
      </c>
      <c r="I51" s="40">
        <v>0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78.75">
      <c r="A52" s="28" t="s">
        <v>47</v>
      </c>
      <c r="B52" s="28">
        <v>3192</v>
      </c>
      <c r="C52" s="30" t="s">
        <v>15</v>
      </c>
      <c r="D52" s="83" t="s">
        <v>129</v>
      </c>
      <c r="E52" s="39" t="s">
        <v>104</v>
      </c>
      <c r="F52" s="39" t="s">
        <v>105</v>
      </c>
      <c r="G52" s="40">
        <f t="shared" si="1"/>
        <v>178791</v>
      </c>
      <c r="H52" s="40">
        <v>178791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100.5" customHeight="1">
      <c r="A53" s="82" t="s">
        <v>121</v>
      </c>
      <c r="B53" s="82" t="s">
        <v>122</v>
      </c>
      <c r="C53" s="83" t="s">
        <v>16</v>
      </c>
      <c r="D53" s="83" t="s">
        <v>123</v>
      </c>
      <c r="E53" s="39" t="s">
        <v>104</v>
      </c>
      <c r="F53" s="39" t="s">
        <v>105</v>
      </c>
      <c r="G53" s="40">
        <f t="shared" si="1"/>
        <v>309274</v>
      </c>
      <c r="H53" s="40">
        <v>309274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4" customFormat="1" ht="88.5" customHeight="1">
      <c r="A54" s="52" t="s">
        <v>46</v>
      </c>
      <c r="B54" s="52">
        <v>3242</v>
      </c>
      <c r="C54" s="56">
        <v>1090</v>
      </c>
      <c r="D54" s="83" t="s">
        <v>45</v>
      </c>
      <c r="E54" s="39" t="s">
        <v>104</v>
      </c>
      <c r="F54" s="39" t="s">
        <v>105</v>
      </c>
      <c r="G54" s="40">
        <f t="shared" si="1"/>
        <v>5046874</v>
      </c>
      <c r="H54" s="40">
        <v>5046874</v>
      </c>
      <c r="I54" s="43">
        <v>0</v>
      </c>
      <c r="J54" s="40">
        <v>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</row>
    <row r="55" spans="1:99" s="14" customFormat="1" ht="110.25">
      <c r="A55" s="52" t="s">
        <v>46</v>
      </c>
      <c r="B55" s="52">
        <v>3242</v>
      </c>
      <c r="C55" s="57">
        <v>1090</v>
      </c>
      <c r="D55" s="83" t="s">
        <v>45</v>
      </c>
      <c r="E55" s="39" t="s">
        <v>106</v>
      </c>
      <c r="F55" s="39" t="s">
        <v>107</v>
      </c>
      <c r="G55" s="40">
        <f t="shared" si="1"/>
        <v>1353524</v>
      </c>
      <c r="H55" s="58">
        <v>1353524</v>
      </c>
      <c r="I55" s="43">
        <v>0</v>
      </c>
      <c r="J55" s="58"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</row>
    <row r="56" spans="1:99" s="12" customFormat="1" ht="15.75" customHeight="1">
      <c r="A56" s="59"/>
      <c r="B56" s="60"/>
      <c r="C56" s="60"/>
      <c r="D56" s="49" t="s">
        <v>1</v>
      </c>
      <c r="E56" s="25"/>
      <c r="F56" s="25"/>
      <c r="G56" s="61">
        <f>SUM(G44:G55)</f>
        <v>9157726</v>
      </c>
      <c r="H56" s="61">
        <f>SUM(H44:H55)</f>
        <v>9157726</v>
      </c>
      <c r="I56" s="61">
        <f>SUM(I44:I55)</f>
        <v>0</v>
      </c>
      <c r="J56" s="61">
        <f>SUM(J44:J55)</f>
        <v>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12" customFormat="1" ht="78.75">
      <c r="A57" s="96" t="s">
        <v>156</v>
      </c>
      <c r="B57" s="97"/>
      <c r="C57" s="98"/>
      <c r="D57" s="99" t="s">
        <v>157</v>
      </c>
      <c r="E57" s="25"/>
      <c r="F57" s="25"/>
      <c r="G57" s="95">
        <f>SUM(G58)</f>
        <v>1950807</v>
      </c>
      <c r="H57" s="95">
        <f>SUM(H58)</f>
        <v>48150</v>
      </c>
      <c r="I57" s="95">
        <f>SUM(I58)</f>
        <v>1902657</v>
      </c>
      <c r="J57" s="95">
        <f>SUM(J58)</f>
        <v>1902657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63">
      <c r="A58" s="92" t="s">
        <v>158</v>
      </c>
      <c r="B58" s="100"/>
      <c r="C58" s="101"/>
      <c r="D58" s="94" t="s">
        <v>159</v>
      </c>
      <c r="E58" s="102"/>
      <c r="F58" s="102"/>
      <c r="G58" s="103">
        <f>SUM(G59:G60)</f>
        <v>1950807</v>
      </c>
      <c r="H58" s="103">
        <f>SUM(H59:H60)</f>
        <v>48150</v>
      </c>
      <c r="I58" s="103">
        <f>SUM(I59:I60)</f>
        <v>1902657</v>
      </c>
      <c r="J58" s="103">
        <f>SUM(J59:J60)</f>
        <v>1902657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</row>
    <row r="59" spans="1:99" s="12" customFormat="1" ht="78.75">
      <c r="A59" s="28" t="s">
        <v>160</v>
      </c>
      <c r="B59" s="28" t="s">
        <v>161</v>
      </c>
      <c r="C59" s="66" t="s">
        <v>10</v>
      </c>
      <c r="D59" s="66" t="s">
        <v>39</v>
      </c>
      <c r="E59" s="39" t="s">
        <v>167</v>
      </c>
      <c r="F59" s="39" t="s">
        <v>141</v>
      </c>
      <c r="G59" s="103">
        <f>SUM(H59)</f>
        <v>48150</v>
      </c>
      <c r="H59" s="103">
        <v>48150</v>
      </c>
      <c r="I59" s="103">
        <v>0</v>
      </c>
      <c r="J59" s="103">
        <v>0</v>
      </c>
      <c r="K59" s="10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12" customFormat="1" ht="81.75" customHeight="1">
      <c r="A60" s="28">
        <v>1517370</v>
      </c>
      <c r="B60" s="28">
        <v>7370</v>
      </c>
      <c r="C60" s="105" t="s">
        <v>61</v>
      </c>
      <c r="D60" s="66" t="s">
        <v>168</v>
      </c>
      <c r="E60" s="39" t="s">
        <v>167</v>
      </c>
      <c r="F60" s="39" t="s">
        <v>141</v>
      </c>
      <c r="G60" s="103">
        <f>SUM(H60+I60)</f>
        <v>1902657</v>
      </c>
      <c r="H60" s="103">
        <v>0</v>
      </c>
      <c r="I60" s="103">
        <f>SUM(J60)</f>
        <v>1902657</v>
      </c>
      <c r="J60" s="103">
        <f>43542+24924+28600+20160+1736204+49227</f>
        <v>1902657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75" customFormat="1" ht="55.5" customHeight="1">
      <c r="A61" s="70" t="s">
        <v>90</v>
      </c>
      <c r="B61" s="71"/>
      <c r="C61" s="72"/>
      <c r="D61" s="73" t="s">
        <v>91</v>
      </c>
      <c r="E61" s="45"/>
      <c r="F61" s="45"/>
      <c r="G61" s="80">
        <f>SUM(G62)</f>
        <v>0</v>
      </c>
      <c r="H61" s="80">
        <f>SUM(H62)</f>
        <v>0</v>
      </c>
      <c r="I61" s="80">
        <f>SUM(I62)</f>
        <v>0</v>
      </c>
      <c r="J61" s="80">
        <f>SUM(J62)</f>
        <v>0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</row>
    <row r="62" spans="1:99" s="75" customFormat="1" ht="47.25" customHeight="1">
      <c r="A62" s="76" t="s">
        <v>92</v>
      </c>
      <c r="B62" s="77"/>
      <c r="C62" s="78"/>
      <c r="D62" s="79" t="s">
        <v>93</v>
      </c>
      <c r="E62" s="45"/>
      <c r="F62" s="45"/>
      <c r="G62" s="81">
        <f>SUM(G63:G64)</f>
        <v>0</v>
      </c>
      <c r="H62" s="81">
        <f>SUM(H63:H64)</f>
        <v>0</v>
      </c>
      <c r="I62" s="81">
        <f>SUM(I63:I64)</f>
        <v>0</v>
      </c>
      <c r="J62" s="81">
        <f>SUM(J63:J64)</f>
        <v>0</v>
      </c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</row>
    <row r="63" spans="1:99" s="75" customFormat="1" ht="73.5" customHeight="1">
      <c r="A63" s="76">
        <v>3118841</v>
      </c>
      <c r="B63" s="77">
        <v>8841</v>
      </c>
      <c r="C63" s="78"/>
      <c r="D63" s="85" t="s">
        <v>94</v>
      </c>
      <c r="E63" s="45" t="s">
        <v>96</v>
      </c>
      <c r="F63" s="45" t="s">
        <v>97</v>
      </c>
      <c r="G63" s="81">
        <f>SUM(H63+I63)</f>
        <v>1000000</v>
      </c>
      <c r="H63" s="50">
        <v>0</v>
      </c>
      <c r="I63" s="81">
        <v>1000000</v>
      </c>
      <c r="J63" s="81">
        <v>0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</row>
    <row r="64" spans="1:99" s="75" customFormat="1" ht="72.75" customHeight="1">
      <c r="A64" s="76">
        <v>3118842</v>
      </c>
      <c r="B64" s="77">
        <v>8842</v>
      </c>
      <c r="C64" s="78"/>
      <c r="D64" s="85" t="s">
        <v>95</v>
      </c>
      <c r="E64" s="45" t="s">
        <v>96</v>
      </c>
      <c r="F64" s="45" t="s">
        <v>97</v>
      </c>
      <c r="G64" s="81">
        <f>SUM(H64+I64)</f>
        <v>-1000000</v>
      </c>
      <c r="H64" s="50">
        <v>0</v>
      </c>
      <c r="I64" s="81">
        <v>-1000000</v>
      </c>
      <c r="J64" s="81">
        <v>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</row>
    <row r="65" spans="1:99" s="12" customFormat="1" ht="15.75">
      <c r="A65" s="26"/>
      <c r="B65" s="26"/>
      <c r="C65" s="51"/>
      <c r="D65" s="49" t="s">
        <v>1</v>
      </c>
      <c r="E65" s="62"/>
      <c r="F65" s="62"/>
      <c r="G65" s="35">
        <f>SUM(G63:G64)</f>
        <v>0</v>
      </c>
      <c r="H65" s="35">
        <f>SUM(H63:H64)</f>
        <v>0</v>
      </c>
      <c r="I65" s="35">
        <f>SUM(I63:I64)</f>
        <v>0</v>
      </c>
      <c r="J65" s="35">
        <f>SUM(J63:J64)</f>
        <v>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17" customFormat="1" ht="27" customHeight="1">
      <c r="A66" s="39"/>
      <c r="B66" s="39"/>
      <c r="C66" s="39"/>
      <c r="D66" s="22" t="s">
        <v>2</v>
      </c>
      <c r="E66" s="39"/>
      <c r="F66" s="39"/>
      <c r="G66" s="35">
        <f>H66+I66</f>
        <v>152530245</v>
      </c>
      <c r="H66" s="35">
        <f>H13+H42+H57+H61</f>
        <v>119478497</v>
      </c>
      <c r="I66" s="35">
        <f>I13+I42+I57+I61</f>
        <v>33051748</v>
      </c>
      <c r="J66" s="35">
        <f>J13+J42+J57+J61</f>
        <v>32855448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</row>
    <row r="67" spans="4:10" ht="11.25" customHeight="1">
      <c r="D67" s="86"/>
      <c r="E67" s="2"/>
      <c r="F67" s="2"/>
      <c r="G67" s="2"/>
      <c r="H67" s="20"/>
      <c r="I67" s="20"/>
      <c r="J67" s="20"/>
    </row>
    <row r="68" spans="1:9" s="15" customFormat="1" ht="18.75">
      <c r="A68" s="19" t="s">
        <v>182</v>
      </c>
      <c r="D68" s="19"/>
      <c r="E68" s="107"/>
      <c r="F68" s="107"/>
      <c r="G68" s="107"/>
      <c r="H68" s="107"/>
      <c r="I68" s="107"/>
    </row>
    <row r="69" spans="1:99" ht="18.75">
      <c r="A69" s="19" t="s">
        <v>5</v>
      </c>
      <c r="B69" s="15"/>
      <c r="C69" s="15"/>
      <c r="D69" s="19"/>
      <c r="E69" s="107"/>
      <c r="F69" s="107"/>
      <c r="G69" s="107" t="s">
        <v>183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8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</row>
    <row r="70" spans="1:99" ht="9" customHeight="1">
      <c r="A70" s="19"/>
      <c r="B70" s="15"/>
      <c r="C70" s="15"/>
      <c r="D70" s="19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8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</row>
    <row r="71" spans="1:99" ht="18.75">
      <c r="A71" s="106" t="s">
        <v>3</v>
      </c>
      <c r="B71" s="106"/>
      <c r="C71" s="106"/>
      <c r="D71" s="10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8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</row>
    <row r="72" spans="1:99" ht="18.75">
      <c r="A72" s="106" t="s">
        <v>4</v>
      </c>
      <c r="B72" s="106"/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8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</row>
    <row r="73" spans="1:99" ht="18.75">
      <c r="A73" s="106" t="s">
        <v>5</v>
      </c>
      <c r="B73" s="106"/>
      <c r="C73" s="106"/>
      <c r="D73" s="106"/>
      <c r="E73" s="107"/>
      <c r="F73" s="107"/>
      <c r="G73" s="107" t="s">
        <v>78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</row>
    <row r="74" spans="8:10" ht="12.75">
      <c r="H74" s="23"/>
      <c r="I74" s="23"/>
      <c r="J74" s="23"/>
    </row>
    <row r="75" spans="8:10" ht="12.75">
      <c r="H75" s="23"/>
      <c r="I75" s="23"/>
      <c r="J75" s="23"/>
    </row>
    <row r="76" spans="8:10" ht="12.75">
      <c r="H76" s="23"/>
      <c r="I76" s="23"/>
      <c r="J76" s="23"/>
    </row>
    <row r="77" spans="8:10" ht="12.75">
      <c r="H77" s="23"/>
      <c r="I77" s="23"/>
      <c r="J77" s="23"/>
    </row>
    <row r="78" spans="8:10" ht="12.75">
      <c r="H78" s="23"/>
      <c r="I78" s="23"/>
      <c r="J78" s="23"/>
    </row>
    <row r="79" spans="8:10" ht="12.75">
      <c r="H79" s="23"/>
      <c r="I79" s="23"/>
      <c r="J79" s="23"/>
    </row>
    <row r="80" spans="8:10" ht="12.75">
      <c r="H80" s="23"/>
      <c r="I80" s="23"/>
      <c r="J80" s="23"/>
    </row>
    <row r="81" spans="8:10" ht="12.75">
      <c r="H81" s="23"/>
      <c r="I81" s="23"/>
      <c r="J81" s="23"/>
    </row>
    <row r="82" spans="8:10" ht="12.75">
      <c r="H82" s="23"/>
      <c r="I82" s="23"/>
      <c r="J82" s="23"/>
    </row>
    <row r="83" spans="8:10" ht="12.75">
      <c r="H83" s="23"/>
      <c r="I83" s="23"/>
      <c r="J83" s="23"/>
    </row>
    <row r="84" spans="8:10" ht="12.75">
      <c r="H84" s="23"/>
      <c r="I84" s="23"/>
      <c r="J84" s="23"/>
    </row>
    <row r="85" spans="8:10" ht="12.75">
      <c r="H85" s="23"/>
      <c r="I85" s="23"/>
      <c r="J85" s="23"/>
    </row>
    <row r="86" spans="8:10" ht="12.75">
      <c r="H86" s="23"/>
      <c r="I86" s="23"/>
      <c r="J86" s="23"/>
    </row>
  </sheetData>
  <sheetProtection/>
  <mergeCells count="14">
    <mergeCell ref="G10:G11"/>
    <mergeCell ref="C10:C11"/>
    <mergeCell ref="A8:B8"/>
    <mergeCell ref="A9:B9"/>
    <mergeCell ref="D10:D11"/>
    <mergeCell ref="F10:F11"/>
    <mergeCell ref="B10:B11"/>
    <mergeCell ref="E10:E11"/>
    <mergeCell ref="K4:N4"/>
    <mergeCell ref="K5:N5"/>
    <mergeCell ref="H10:H11"/>
    <mergeCell ref="I10:J10"/>
    <mergeCell ref="A7:J7"/>
    <mergeCell ref="A10:A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2023-02-09T12:56:57Z</cp:lastPrinted>
  <dcterms:created xsi:type="dcterms:W3CDTF">2008-01-03T14:25:14Z</dcterms:created>
  <dcterms:modified xsi:type="dcterms:W3CDTF">2023-02-09T12:57:00Z</dcterms:modified>
  <cp:category/>
  <cp:version/>
  <cp:contentType/>
  <cp:contentStatus/>
</cp:coreProperties>
</file>